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RECURSOS FEDERALES\"/>
    </mc:Choice>
  </mc:AlternateContent>
  <bookViews>
    <workbookView xWindow="0" yWindow="0" windowWidth="28800" windowHeight="11835" firstSheet="2" activeTab="2"/>
  </bookViews>
  <sheets>
    <sheet name="Hoja2 (2)" sheetId="3" state="hidden" r:id="rId1"/>
    <sheet name="Hoja1" sheetId="1" state="hidden" r:id="rId2"/>
    <sheet name="Monto recibido anual" sheetId="2" r:id="rId3"/>
    <sheet name="recibido mensual" sheetId="4" r:id="rId4"/>
  </sheets>
  <definedNames>
    <definedName name="_xlnm.Print_Area" localSheetId="2">'Monto recibido anual'!$A$1:$D$37</definedName>
    <definedName name="_xlnm.Print_Area" localSheetId="3">'recibido mensual'!$A$1:$N$20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4" l="1"/>
  <c r="N9" i="4"/>
  <c r="N10" i="4"/>
  <c r="N11" i="4"/>
  <c r="N14" i="4" s="1"/>
  <c r="N12" i="4"/>
  <c r="N13" i="4"/>
  <c r="N6" i="4"/>
  <c r="B7" i="2"/>
  <c r="K8" i="4" l="1"/>
  <c r="M8" i="4"/>
  <c r="E14" i="4"/>
  <c r="F14" i="4"/>
  <c r="G14" i="4"/>
  <c r="H14" i="4"/>
  <c r="J14" i="4"/>
  <c r="B14" i="4"/>
  <c r="M7" i="4"/>
  <c r="M14" i="4" s="1"/>
  <c r="L7" i="4"/>
  <c r="L14" i="4" s="1"/>
  <c r="K7" i="4"/>
  <c r="J7" i="4"/>
  <c r="I7" i="4"/>
  <c r="I14" i="4" s="1"/>
  <c r="H7" i="4"/>
  <c r="C7" i="4"/>
  <c r="C14" i="4" s="1"/>
  <c r="N7" i="4" l="1"/>
  <c r="K14" i="4"/>
  <c r="D9" i="2"/>
  <c r="C18" i="3" l="1"/>
  <c r="B19" i="3"/>
  <c r="B18" i="3"/>
  <c r="E18" i="3"/>
  <c r="E16" i="3"/>
  <c r="E17" i="3"/>
  <c r="F22" i="3"/>
  <c r="A24" i="3"/>
  <c r="C24" i="3"/>
  <c r="D24" i="3"/>
  <c r="B24" i="3"/>
  <c r="C20" i="3"/>
  <c r="A18" i="3"/>
  <c r="A19" i="3"/>
  <c r="D18" i="3"/>
  <c r="D19" i="3"/>
  <c r="A20" i="3"/>
  <c r="D20" i="3"/>
  <c r="B20" i="3"/>
  <c r="C12" i="3"/>
  <c r="B12" i="3"/>
  <c r="C11" i="3"/>
  <c r="B11" i="3"/>
  <c r="G10" i="1"/>
  <c r="D10" i="3"/>
  <c r="A25" i="3" s="1"/>
  <c r="A26" i="3" s="1"/>
  <c r="C10" i="3"/>
  <c r="B7" i="3"/>
  <c r="C10" i="1"/>
  <c r="D10" i="1"/>
  <c r="E10" i="1"/>
  <c r="F10" i="1"/>
  <c r="B12" i="2"/>
  <c r="H10" i="1"/>
  <c r="I10" i="1"/>
  <c r="J10" i="1"/>
  <c r="B10" i="3" l="1"/>
</calcChain>
</file>

<file path=xl/sharedStrings.xml><?xml version="1.0" encoding="utf-8"?>
<sst xmlns="http://schemas.openxmlformats.org/spreadsheetml/2006/main" count="32" uniqueCount="24">
  <si>
    <t>Pesos</t>
  </si>
  <si>
    <t>FEIEF Total Anual</t>
  </si>
  <si>
    <t>Primer Trimestre</t>
  </si>
  <si>
    <t>Segundo Trimestre</t>
  </si>
  <si>
    <t>Tercer Trimestre</t>
  </si>
  <si>
    <t>Cuarto Trimestre</t>
  </si>
  <si>
    <t>EJERCICIO</t>
  </si>
  <si>
    <t>ESTADO</t>
  </si>
  <si>
    <t>MUNICIPIO</t>
  </si>
  <si>
    <t>TOTAL</t>
  </si>
  <si>
    <t>Fondo de Estabilización de los Ingresos de la Entidades Federativas (FEIEF)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</si>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</sst>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10000"/>
      <name val="Arial"/>
      <family val="2"/>
    </font>
    <font>
      <sz val="11"/>
      <color rgb="FF000000"/>
      <name val="Arial"/>
      <family val="2"/>
    </font>
    <font>
      <b/>
      <sz val="12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wrapText="1"/>
    </xf>
    <xf numFmtId="2" fontId="4" fillId="0" borderId="5" xfId="0" applyNumberFormat="1" applyFont="1" applyFill="1" applyBorder="1" applyAlignment="1" applyProtection="1">
      <alignment horizontal="right" wrapText="1"/>
      <protection locked="0"/>
    </xf>
    <xf numFmtId="2" fontId="4" fillId="0" borderId="6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Border="1" applyAlignment="1" applyProtection="1">
      <alignment horizontal="lef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8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/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vertical="center" wrapText="1"/>
    </xf>
    <xf numFmtId="4" fontId="6" fillId="0" borderId="8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right" wrapText="1"/>
    </xf>
    <xf numFmtId="4" fontId="4" fillId="0" borderId="2" xfId="0" applyNumberFormat="1" applyFont="1" applyFill="1" applyBorder="1" applyAlignment="1" applyProtection="1">
      <alignment horizontal="right" wrapText="1"/>
      <protection locked="0"/>
    </xf>
    <xf numFmtId="2" fontId="4" fillId="0" borderId="2" xfId="0" applyNumberFormat="1" applyFont="1" applyFill="1" applyBorder="1" applyAlignment="1" applyProtection="1">
      <alignment horizontal="right" wrapText="1"/>
      <protection locked="0"/>
    </xf>
    <xf numFmtId="2" fontId="4" fillId="0" borderId="3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/>
    <xf numFmtId="4" fontId="0" fillId="0" borderId="0" xfId="0" applyNumberFormat="1" applyFill="1" applyBorder="1"/>
    <xf numFmtId="4" fontId="0" fillId="0" borderId="12" xfId="0" applyNumberFormat="1" applyFill="1" applyBorder="1"/>
    <xf numFmtId="4" fontId="0" fillId="0" borderId="8" xfId="0" applyNumberFormat="1" applyFill="1" applyBorder="1"/>
    <xf numFmtId="0" fontId="0" fillId="0" borderId="13" xfId="0" applyFill="1" applyBorder="1"/>
    <xf numFmtId="4" fontId="0" fillId="0" borderId="2" xfId="0" applyNumberFormat="1" applyFill="1" applyBorder="1"/>
    <xf numFmtId="4" fontId="0" fillId="0" borderId="13" xfId="0" applyNumberFormat="1" applyFill="1" applyBorder="1"/>
    <xf numFmtId="4" fontId="0" fillId="0" borderId="3" xfId="0" applyNumberFormat="1" applyFill="1" applyBorder="1"/>
    <xf numFmtId="0" fontId="1" fillId="0" borderId="12" xfId="0" applyFont="1" applyFill="1" applyBorder="1"/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4" fontId="1" fillId="0" borderId="8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4" fontId="0" fillId="0" borderId="15" xfId="0" applyNumberFormat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" borderId="15" xfId="0" applyFont="1" applyFill="1" applyBorder="1"/>
    <xf numFmtId="4" fontId="1" fillId="3" borderId="15" xfId="0" applyNumberFormat="1" applyFont="1" applyFill="1" applyBorder="1"/>
    <xf numFmtId="0" fontId="0" fillId="0" borderId="1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3" fillId="0" borderId="0" xfId="0" applyFont="1" applyProtection="1"/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723900</xdr:colOff>
      <xdr:row>3</xdr:row>
      <xdr:rowOff>104775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t="4292" r="55704" b="89565"/>
        <a:stretch>
          <a:fillRect/>
        </a:stretch>
      </xdr:blipFill>
      <xdr:spPr bwMode="auto">
        <a:xfrm>
          <a:off x="0" y="95250"/>
          <a:ext cx="2514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50800</xdr:colOff>
      <xdr:row>3</xdr:row>
      <xdr:rowOff>219075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t="4292" r="55704" b="89565"/>
        <a:stretch>
          <a:fillRect/>
        </a:stretch>
      </xdr:blipFill>
      <xdr:spPr bwMode="auto">
        <a:xfrm>
          <a:off x="0" y="104775"/>
          <a:ext cx="3251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G12" sqref="G12"/>
    </sheetView>
  </sheetViews>
  <sheetFormatPr baseColWidth="10" defaultRowHeight="15" x14ac:dyDescent="0.25"/>
  <cols>
    <col min="1" max="1" width="12.7109375" bestFit="1" customWidth="1"/>
    <col min="2" max="4" width="20.140625" customWidth="1"/>
    <col min="5" max="5" width="12.7109375" bestFit="1" customWidth="1"/>
    <col min="14" max="14" width="13.7109375" bestFit="1" customWidth="1"/>
  </cols>
  <sheetData>
    <row r="2" spans="1:14" ht="15.75" thickBot="1" x14ac:dyDescent="0.3">
      <c r="A2" t="s">
        <v>10</v>
      </c>
    </row>
    <row r="3" spans="1:14" ht="29.25" customHeight="1" thickBot="1" x14ac:dyDescent="0.3">
      <c r="A3" s="25" t="s">
        <v>6</v>
      </c>
      <c r="B3" s="26" t="s">
        <v>7</v>
      </c>
      <c r="C3" s="25" t="s">
        <v>8</v>
      </c>
      <c r="D3" s="27" t="s">
        <v>9</v>
      </c>
    </row>
    <row r="4" spans="1:14" ht="29.25" customHeight="1" x14ac:dyDescent="0.25">
      <c r="A4" s="41">
        <v>2019</v>
      </c>
      <c r="B4" s="40"/>
      <c r="C4" s="41"/>
      <c r="D4" s="42"/>
    </row>
    <row r="5" spans="1:14" ht="29.25" customHeight="1" x14ac:dyDescent="0.25">
      <c r="A5" s="28">
        <v>2018</v>
      </c>
      <c r="B5" s="29">
        <v>0</v>
      </c>
      <c r="C5" s="30">
        <v>0</v>
      </c>
      <c r="D5" s="31">
        <v>0</v>
      </c>
    </row>
    <row r="6" spans="1:14" ht="29.25" customHeight="1" x14ac:dyDescent="0.25">
      <c r="A6" s="28">
        <v>2017</v>
      </c>
      <c r="B6" s="29">
        <v>0</v>
      </c>
      <c r="C6" s="30">
        <v>0</v>
      </c>
      <c r="D6" s="31">
        <v>0</v>
      </c>
    </row>
    <row r="7" spans="1:14" ht="29.25" customHeight="1" x14ac:dyDescent="0.25">
      <c r="A7" s="28">
        <v>2016</v>
      </c>
      <c r="B7" s="29">
        <f>D7-C7</f>
        <v>69631222.719999999</v>
      </c>
      <c r="C7" s="30">
        <v>23812953.280000001</v>
      </c>
      <c r="D7" s="31">
        <v>93444176</v>
      </c>
    </row>
    <row r="8" spans="1:14" ht="29.25" customHeight="1" x14ac:dyDescent="0.25">
      <c r="A8" s="28">
        <v>2015</v>
      </c>
      <c r="B8" s="29">
        <v>0</v>
      </c>
      <c r="C8" s="30">
        <v>0</v>
      </c>
      <c r="D8" s="31">
        <v>0</v>
      </c>
    </row>
    <row r="9" spans="1:14" ht="29.25" customHeight="1" x14ac:dyDescent="0.25">
      <c r="A9" s="28">
        <v>2014</v>
      </c>
      <c r="B9" s="29">
        <v>0</v>
      </c>
      <c r="C9" s="30">
        <v>0</v>
      </c>
      <c r="D9" s="31">
        <v>0</v>
      </c>
    </row>
    <row r="10" spans="1:14" ht="29.25" customHeight="1" x14ac:dyDescent="0.25">
      <c r="A10" s="36">
        <v>2013</v>
      </c>
      <c r="B10" s="37">
        <f>D10-C10</f>
        <v>49082577.43</v>
      </c>
      <c r="C10" s="38">
        <f>3453677.26+12346747.31</f>
        <v>15800424.57</v>
      </c>
      <c r="D10" s="39">
        <f>Hoja1!G10</f>
        <v>64883002</v>
      </c>
    </row>
    <row r="11" spans="1:14" ht="29.25" customHeight="1" x14ac:dyDescent="0.25">
      <c r="A11" s="28">
        <v>2012</v>
      </c>
      <c r="B11" s="29">
        <f>D11-C11</f>
        <v>79887399.599999994</v>
      </c>
      <c r="C11" s="30">
        <f>22203285.97+3139919+501698.28-334136.85</f>
        <v>25510766.399999999</v>
      </c>
      <c r="D11" s="31">
        <v>105398166</v>
      </c>
    </row>
    <row r="12" spans="1:14" ht="29.25" customHeight="1" x14ac:dyDescent="0.25">
      <c r="A12" s="28">
        <v>2011</v>
      </c>
      <c r="B12" s="29">
        <f>D12-C12</f>
        <v>86785258.260000005</v>
      </c>
      <c r="C12" s="30">
        <f>6881178.11+13645588.91+8258685.03</f>
        <v>28785452.050000001</v>
      </c>
      <c r="D12" s="31">
        <v>115570710.31</v>
      </c>
    </row>
    <row r="13" spans="1:14" ht="29.25" customHeight="1" thickBot="1" x14ac:dyDescent="0.3">
      <c r="A13" s="32">
        <v>2010</v>
      </c>
      <c r="B13" s="33">
        <v>503229.21</v>
      </c>
      <c r="C13" s="34">
        <v>177751.81</v>
      </c>
      <c r="D13" s="35">
        <v>680981</v>
      </c>
    </row>
    <row r="14" spans="1:14" x14ac:dyDescent="0.25">
      <c r="B14" s="16"/>
      <c r="C14" s="16"/>
      <c r="D14" s="16"/>
      <c r="N14" s="16"/>
    </row>
    <row r="15" spans="1:14" x14ac:dyDescent="0.25">
      <c r="N15" s="16"/>
    </row>
    <row r="16" spans="1:14" x14ac:dyDescent="0.25">
      <c r="E16" s="16">
        <f>E18-E17</f>
        <v>-1.9999999552965164E-2</v>
      </c>
      <c r="N16" s="16"/>
    </row>
    <row r="17" spans="1:6" x14ac:dyDescent="0.25">
      <c r="E17" s="16">
        <f>C10</f>
        <v>15800424.57</v>
      </c>
    </row>
    <row r="18" spans="1:6" x14ac:dyDescent="0.25">
      <c r="A18" s="16">
        <f>SUM(B18:D18)</f>
        <v>15800424.550000001</v>
      </c>
      <c r="B18" s="16">
        <f>SUM(B19:B20)</f>
        <v>13637494.350000001</v>
      </c>
      <c r="C18" s="16">
        <f t="shared" ref="C18:D18" si="0">SUM(C19:C20)</f>
        <v>1550644</v>
      </c>
      <c r="D18" s="16">
        <f t="shared" si="0"/>
        <v>612286.19999999995</v>
      </c>
      <c r="E18" s="16">
        <f>SUM(B18:D18)</f>
        <v>15800424.550000001</v>
      </c>
    </row>
    <row r="19" spans="1:6" x14ac:dyDescent="0.25">
      <c r="A19" s="16">
        <f>SUM(B19:D19)</f>
        <v>3453677.25</v>
      </c>
      <c r="B19" s="16">
        <f>B23*0.225</f>
        <v>3318832.5750000002</v>
      </c>
      <c r="C19" s="16">
        <v>-193359</v>
      </c>
      <c r="D19" s="16">
        <f>D23*0.225</f>
        <v>328203.67499999999</v>
      </c>
    </row>
    <row r="20" spans="1:6" x14ac:dyDescent="0.25">
      <c r="A20" s="16">
        <f>SUM(B20:D20)</f>
        <v>12346747.300000001</v>
      </c>
      <c r="B20" s="16">
        <f>B22*0.225</f>
        <v>10318661.775</v>
      </c>
      <c r="C20" s="16">
        <f>C22</f>
        <v>1744003</v>
      </c>
      <c r="D20" s="16">
        <f>D22*0.225</f>
        <v>284082.52500000002</v>
      </c>
    </row>
    <row r="21" spans="1:6" x14ac:dyDescent="0.25">
      <c r="B21" s="16"/>
      <c r="C21" s="16"/>
      <c r="D21" s="16"/>
    </row>
    <row r="22" spans="1:6" x14ac:dyDescent="0.25">
      <c r="A22" s="16">
        <v>48860719</v>
      </c>
      <c r="B22" s="16">
        <v>45860719</v>
      </c>
      <c r="C22" s="16">
        <v>1744003</v>
      </c>
      <c r="D22" s="16">
        <v>1262589</v>
      </c>
      <c r="E22" s="16">
        <v>48867311</v>
      </c>
      <c r="F22" s="16">
        <f>E22-A22</f>
        <v>6592</v>
      </c>
    </row>
    <row r="23" spans="1:6" x14ac:dyDescent="0.25">
      <c r="A23" s="16">
        <v>16015691</v>
      </c>
      <c r="B23" s="16">
        <v>14750367</v>
      </c>
      <c r="C23" s="16">
        <v>-193359</v>
      </c>
      <c r="D23" s="16">
        <v>1458683</v>
      </c>
    </row>
    <row r="24" spans="1:6" x14ac:dyDescent="0.25">
      <c r="A24" s="16">
        <f>SUM(A22:A23)</f>
        <v>64876410</v>
      </c>
      <c r="B24" s="16">
        <f>SUM(B22:B23)</f>
        <v>60611086</v>
      </c>
      <c r="C24" s="16">
        <f t="shared" ref="C24:D24" si="1">SUM(C22:C23)</f>
        <v>1550644</v>
      </c>
      <c r="D24" s="16">
        <f t="shared" si="1"/>
        <v>2721272</v>
      </c>
    </row>
    <row r="25" spans="1:6" x14ac:dyDescent="0.25">
      <c r="A25" s="16">
        <f>D10</f>
        <v>64883002</v>
      </c>
      <c r="B25" s="16"/>
      <c r="C25" s="16"/>
      <c r="D25" s="16"/>
    </row>
    <row r="26" spans="1:6" x14ac:dyDescent="0.25">
      <c r="A26" s="16">
        <f>A24-A25</f>
        <v>-6592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opLeftCell="A2" workbookViewId="0">
      <selection activeCell="G22" sqref="G22"/>
    </sheetView>
  </sheetViews>
  <sheetFormatPr baseColWidth="10" defaultRowHeight="15" x14ac:dyDescent="0.25"/>
  <cols>
    <col min="2" max="2" width="36.7109375" customWidth="1"/>
    <col min="3" max="9" width="19.85546875" customWidth="1"/>
    <col min="10" max="10" width="21.5703125" customWidth="1"/>
  </cols>
  <sheetData>
    <row r="2" spans="1:11" ht="15.75" thickBot="1" x14ac:dyDescent="0.3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3"/>
      <c r="K2" s="1"/>
    </row>
    <row r="3" spans="1:11" x14ac:dyDescent="0.25">
      <c r="A3" s="2"/>
      <c r="B3" s="3"/>
      <c r="C3" s="4"/>
      <c r="D3" s="3"/>
      <c r="E3" s="4"/>
      <c r="F3" s="3"/>
      <c r="G3" s="4"/>
      <c r="H3" s="3"/>
      <c r="I3" s="4"/>
      <c r="J3" s="5"/>
      <c r="K3" s="18"/>
    </row>
    <row r="4" spans="1:11" ht="15.75" thickBot="1" x14ac:dyDescent="0.3">
      <c r="A4" s="6"/>
      <c r="B4" s="7"/>
      <c r="C4" s="7">
        <v>2009</v>
      </c>
      <c r="D4" s="7">
        <v>2010</v>
      </c>
      <c r="E4" s="7">
        <v>2011</v>
      </c>
      <c r="F4" s="7">
        <v>2012</v>
      </c>
      <c r="G4" s="7">
        <v>2013</v>
      </c>
      <c r="H4" s="7">
        <v>2014</v>
      </c>
      <c r="I4" s="7">
        <v>2015</v>
      </c>
      <c r="J4" s="8">
        <v>2016</v>
      </c>
      <c r="K4" s="18"/>
    </row>
    <row r="5" spans="1:11" ht="15.75" x14ac:dyDescent="0.25">
      <c r="A5" s="9" t="s">
        <v>1</v>
      </c>
      <c r="B5" s="10"/>
      <c r="C5" s="11"/>
      <c r="D5" s="11"/>
      <c r="E5" s="11"/>
      <c r="F5" s="11"/>
      <c r="G5" s="11"/>
      <c r="H5" s="11"/>
      <c r="I5" s="11"/>
      <c r="J5" s="12"/>
      <c r="K5" s="10"/>
    </row>
    <row r="6" spans="1:11" ht="15.75" x14ac:dyDescent="0.25">
      <c r="A6" s="9"/>
      <c r="B6" s="13" t="s">
        <v>2</v>
      </c>
      <c r="C6" s="14"/>
      <c r="D6" s="14"/>
      <c r="E6" s="14"/>
      <c r="F6" s="14"/>
      <c r="G6" s="14"/>
      <c r="H6" s="14"/>
      <c r="I6" s="14"/>
      <c r="J6" s="15"/>
      <c r="K6" s="10"/>
    </row>
    <row r="7" spans="1:11" ht="15.75" x14ac:dyDescent="0.25">
      <c r="A7" s="9"/>
      <c r="B7" s="13" t="s">
        <v>3</v>
      </c>
      <c r="C7" s="14">
        <v>98284314</v>
      </c>
      <c r="D7" s="14"/>
      <c r="E7" s="14">
        <v>27906770</v>
      </c>
      <c r="F7" s="14"/>
      <c r="G7" s="14">
        <v>16015691</v>
      </c>
      <c r="H7" s="14"/>
      <c r="I7" s="14"/>
      <c r="J7" s="15">
        <v>93444176</v>
      </c>
      <c r="K7" s="10"/>
    </row>
    <row r="8" spans="1:11" ht="15.75" x14ac:dyDescent="0.25">
      <c r="A8" s="9"/>
      <c r="B8" s="13" t="s">
        <v>4</v>
      </c>
      <c r="C8" s="14">
        <v>4686513</v>
      </c>
      <c r="D8" s="14">
        <v>608981</v>
      </c>
      <c r="E8" s="14"/>
      <c r="F8" s="14"/>
      <c r="G8" s="14"/>
      <c r="H8" s="14"/>
      <c r="I8" s="14"/>
      <c r="J8" s="15"/>
      <c r="K8" s="10"/>
    </row>
    <row r="9" spans="1:11" ht="15.75" x14ac:dyDescent="0.25">
      <c r="A9" s="9"/>
      <c r="B9" s="13" t="s">
        <v>5</v>
      </c>
      <c r="C9" s="14">
        <v>126362809</v>
      </c>
      <c r="D9" s="14"/>
      <c r="E9" s="14">
        <v>87663940.310000002</v>
      </c>
      <c r="F9" s="14">
        <v>105398166</v>
      </c>
      <c r="G9" s="14">
        <v>48867311</v>
      </c>
      <c r="H9" s="14"/>
      <c r="I9" s="14"/>
      <c r="J9" s="15"/>
      <c r="K9" s="10"/>
    </row>
    <row r="10" spans="1:11" ht="15.75" x14ac:dyDescent="0.25">
      <c r="A10" s="9"/>
      <c r="B10" s="13"/>
      <c r="C10" s="17">
        <f t="shared" ref="C10:J10" si="0">SUM(C7:C9)</f>
        <v>229333636</v>
      </c>
      <c r="D10" s="17">
        <f t="shared" si="0"/>
        <v>608981</v>
      </c>
      <c r="E10" s="17">
        <f t="shared" si="0"/>
        <v>115570710.31</v>
      </c>
      <c r="F10" s="17">
        <f t="shared" si="0"/>
        <v>105398166</v>
      </c>
      <c r="G10" s="17">
        <f t="shared" si="0"/>
        <v>64883002</v>
      </c>
      <c r="H10" s="17">
        <f t="shared" si="0"/>
        <v>0</v>
      </c>
      <c r="I10" s="17">
        <f t="shared" si="0"/>
        <v>0</v>
      </c>
      <c r="J10" s="19">
        <f t="shared" si="0"/>
        <v>93444176</v>
      </c>
      <c r="K10" s="10"/>
    </row>
    <row r="11" spans="1:11" ht="16.5" thickBot="1" x14ac:dyDescent="0.3">
      <c r="A11" s="20"/>
      <c r="B11" s="21"/>
      <c r="C11" s="22"/>
      <c r="D11" s="22"/>
      <c r="E11" s="22"/>
      <c r="F11" s="22"/>
      <c r="G11" s="22"/>
      <c r="H11" s="23"/>
      <c r="I11" s="23"/>
      <c r="J11" s="24"/>
      <c r="K11" s="10"/>
    </row>
    <row r="12" spans="1:1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8" spans="6:10" x14ac:dyDescent="0.25">
      <c r="G18" s="16"/>
      <c r="H18" s="16"/>
      <c r="I18" s="16"/>
      <c r="J18" s="16"/>
    </row>
    <row r="19" spans="6:10" x14ac:dyDescent="0.25">
      <c r="G19" s="16"/>
      <c r="H19" s="16"/>
      <c r="I19" s="16"/>
      <c r="J19" s="16"/>
    </row>
    <row r="20" spans="6:10" x14ac:dyDescent="0.25">
      <c r="G20" s="16"/>
      <c r="H20" s="16"/>
      <c r="I20" s="16"/>
      <c r="J20" s="16"/>
    </row>
    <row r="23" spans="6:10" x14ac:dyDescent="0.25">
      <c r="F23" s="16"/>
      <c r="G23" s="16"/>
      <c r="H23" s="16"/>
      <c r="I23" s="16"/>
    </row>
    <row r="24" spans="6:10" x14ac:dyDescent="0.25">
      <c r="F24" s="16"/>
      <c r="G24" s="16"/>
      <c r="H24" s="16"/>
      <c r="I24" s="16"/>
    </row>
    <row r="25" spans="6:10" x14ac:dyDescent="0.25">
      <c r="F25" s="16"/>
      <c r="G25" s="16"/>
      <c r="H25" s="16"/>
      <c r="I25" s="16"/>
    </row>
  </sheetData>
  <mergeCells count="3">
    <mergeCell ref="A2:J2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7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26.85546875" customWidth="1"/>
    <col min="2" max="2" width="23.42578125" customWidth="1"/>
    <col min="3" max="3" width="25.42578125" customWidth="1"/>
    <col min="4" max="4" width="24.85546875" customWidth="1"/>
    <col min="14" max="14" width="13.7109375" bestFit="1" customWidth="1"/>
  </cols>
  <sheetData>
    <row r="5" spans="1:14" ht="15.75" thickBot="1" x14ac:dyDescent="0.3">
      <c r="A5" s="67" t="s">
        <v>10</v>
      </c>
      <c r="B5" s="67"/>
      <c r="C5" s="67"/>
      <c r="D5" s="67"/>
    </row>
    <row r="6" spans="1:14" ht="29.25" customHeight="1" thickBot="1" x14ac:dyDescent="0.3">
      <c r="A6" s="51" t="s">
        <v>6</v>
      </c>
      <c r="B6" s="51" t="s">
        <v>7</v>
      </c>
      <c r="C6" s="52" t="s">
        <v>8</v>
      </c>
      <c r="D6" s="51" t="s">
        <v>9</v>
      </c>
    </row>
    <row r="7" spans="1:14" ht="29.25" customHeight="1" x14ac:dyDescent="0.25">
      <c r="A7" s="57">
        <v>2021</v>
      </c>
      <c r="B7" s="43">
        <f>D7-C7</f>
        <v>63740418.260000005</v>
      </c>
      <c r="C7" s="58">
        <v>21878863.739999998</v>
      </c>
      <c r="D7" s="43">
        <v>85619282</v>
      </c>
    </row>
    <row r="8" spans="1:14" ht="29.25" customHeight="1" x14ac:dyDescent="0.25">
      <c r="A8" s="41">
        <v>2020</v>
      </c>
      <c r="B8" s="44">
        <v>530773508.31999999</v>
      </c>
      <c r="C8" s="44">
        <v>184591155.68000001</v>
      </c>
      <c r="D8" s="44">
        <v>715364664</v>
      </c>
    </row>
    <row r="9" spans="1:14" ht="29.25" customHeight="1" x14ac:dyDescent="0.25">
      <c r="A9" s="41">
        <v>2019</v>
      </c>
      <c r="B9" s="44">
        <v>255130970.30000001</v>
      </c>
      <c r="C9" s="44">
        <v>86313942.700000003</v>
      </c>
      <c r="D9" s="44">
        <f>SUM(B9:C9)</f>
        <v>341444913</v>
      </c>
    </row>
    <row r="10" spans="1:14" ht="29.25" customHeight="1" x14ac:dyDescent="0.25">
      <c r="A10" s="53">
        <v>2018</v>
      </c>
      <c r="B10" s="45">
        <v>0</v>
      </c>
      <c r="C10" s="45">
        <v>0</v>
      </c>
      <c r="D10" s="45">
        <v>0</v>
      </c>
    </row>
    <row r="11" spans="1:14" ht="29.25" customHeight="1" x14ac:dyDescent="0.25">
      <c r="A11" s="53">
        <v>2017</v>
      </c>
      <c r="B11" s="45">
        <v>0</v>
      </c>
      <c r="C11" s="45">
        <v>0</v>
      </c>
      <c r="D11" s="45">
        <v>0</v>
      </c>
    </row>
    <row r="12" spans="1:14" ht="29.25" customHeight="1" x14ac:dyDescent="0.25">
      <c r="A12" s="53">
        <v>2016</v>
      </c>
      <c r="B12" s="45">
        <f>D12-C12</f>
        <v>69631222.719999999</v>
      </c>
      <c r="C12" s="45">
        <v>23812953.280000001</v>
      </c>
      <c r="D12" s="45">
        <v>93444176</v>
      </c>
    </row>
    <row r="13" spans="1:14" ht="29.25" customHeight="1" x14ac:dyDescent="0.25">
      <c r="A13" s="53">
        <v>2015</v>
      </c>
      <c r="B13" s="45">
        <v>0</v>
      </c>
      <c r="C13" s="45">
        <v>0</v>
      </c>
      <c r="D13" s="45">
        <v>0</v>
      </c>
    </row>
    <row r="14" spans="1:14" ht="29.25" customHeight="1" thickBot="1" x14ac:dyDescent="0.3">
      <c r="A14" s="54">
        <v>2014</v>
      </c>
      <c r="B14" s="46">
        <v>0</v>
      </c>
      <c r="C14" s="46">
        <v>0</v>
      </c>
      <c r="D14" s="46">
        <v>0</v>
      </c>
    </row>
    <row r="15" spans="1:14" x14ac:dyDescent="0.25">
      <c r="B15" s="16"/>
      <c r="C15" s="16"/>
      <c r="D15" s="16"/>
      <c r="N15" s="16"/>
    </row>
    <row r="16" spans="1:14" x14ac:dyDescent="0.25">
      <c r="N16" s="16"/>
    </row>
    <row r="17" spans="14:14" x14ac:dyDescent="0.25">
      <c r="N17" s="16"/>
    </row>
  </sheetData>
  <mergeCells count="1"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5"/>
  <sheetViews>
    <sheetView view="pageBreakPreview" zoomScaleNormal="100" zoomScaleSheetLayoutView="100" workbookViewId="0">
      <selection activeCell="F1" sqref="F1"/>
    </sheetView>
  </sheetViews>
  <sheetFormatPr baseColWidth="10" defaultRowHeight="15" x14ac:dyDescent="0.25"/>
  <cols>
    <col min="3" max="3" width="13.7109375" customWidth="1"/>
    <col min="5" max="5" width="14.140625" customWidth="1"/>
    <col min="8" max="8" width="14.42578125" customWidth="1"/>
    <col min="9" max="9" width="15.42578125" customWidth="1"/>
    <col min="10" max="10" width="16.5703125" customWidth="1"/>
    <col min="11" max="11" width="15.42578125" customWidth="1"/>
    <col min="12" max="12" width="15.28515625" customWidth="1"/>
    <col min="13" max="13" width="15.7109375" customWidth="1"/>
    <col min="14" max="14" width="15.28515625" customWidth="1"/>
    <col min="15" max="15" width="12.42578125" bestFit="1" customWidth="1"/>
  </cols>
  <sheetData>
    <row r="4" spans="1:15" ht="27.75" customHeight="1" x14ac:dyDescent="0.25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t="37.5" customHeight="1" x14ac:dyDescent="0.25">
      <c r="A5" s="50" t="s">
        <v>6</v>
      </c>
      <c r="B5" s="50" t="s">
        <v>11</v>
      </c>
      <c r="C5" s="50" t="s">
        <v>12</v>
      </c>
      <c r="D5" s="50" t="s">
        <v>13</v>
      </c>
      <c r="E5" s="50" t="s">
        <v>14</v>
      </c>
      <c r="F5" s="50" t="s">
        <v>15</v>
      </c>
      <c r="G5" s="50" t="s">
        <v>16</v>
      </c>
      <c r="H5" s="50" t="s">
        <v>17</v>
      </c>
      <c r="I5" s="50" t="s">
        <v>18</v>
      </c>
      <c r="J5" s="50" t="s">
        <v>19</v>
      </c>
      <c r="K5" s="50" t="s">
        <v>20</v>
      </c>
      <c r="L5" s="50" t="s">
        <v>21</v>
      </c>
      <c r="M5" s="50" t="s">
        <v>22</v>
      </c>
      <c r="N5" s="50" t="s">
        <v>9</v>
      </c>
    </row>
    <row r="6" spans="1:15" ht="37.5" customHeight="1" x14ac:dyDescent="0.25">
      <c r="A6" s="59">
        <v>2021</v>
      </c>
      <c r="B6" s="60"/>
      <c r="C6" s="60">
        <v>19205891</v>
      </c>
      <c r="D6" s="60"/>
      <c r="E6" s="60"/>
      <c r="F6" s="60"/>
      <c r="G6" s="60"/>
      <c r="H6" s="60"/>
      <c r="I6" s="60"/>
      <c r="J6" s="60"/>
      <c r="K6" s="60">
        <v>41753110</v>
      </c>
      <c r="L6" s="60"/>
      <c r="M6" s="60">
        <v>24660281</v>
      </c>
      <c r="N6" s="60">
        <f>SUM(B6:M6)</f>
        <v>85619282</v>
      </c>
    </row>
    <row r="7" spans="1:15" ht="33" customHeight="1" x14ac:dyDescent="0.25">
      <c r="A7" s="47">
        <v>2020</v>
      </c>
      <c r="B7" s="49">
        <v>0</v>
      </c>
      <c r="C7" s="49">
        <f>1366201+329149+89789</f>
        <v>1785139</v>
      </c>
      <c r="D7" s="49">
        <v>0</v>
      </c>
      <c r="E7" s="49">
        <v>4361742</v>
      </c>
      <c r="F7" s="49">
        <v>0</v>
      </c>
      <c r="G7" s="49">
        <v>0</v>
      </c>
      <c r="H7" s="49">
        <f>185960407+5640508-1459610</f>
        <v>190141305</v>
      </c>
      <c r="I7" s="49">
        <f>95672706+4830649+18915601</f>
        <v>119418956</v>
      </c>
      <c r="J7" s="49">
        <f>104097748+5229435</f>
        <v>109327183</v>
      </c>
      <c r="K7" s="49">
        <f>68895006+3563167</f>
        <v>72458173</v>
      </c>
      <c r="L7" s="49">
        <f>30081398+4437429+14738314</f>
        <v>49257141</v>
      </c>
      <c r="M7" s="49">
        <f>160225211+6455284+1924530</f>
        <v>168605025</v>
      </c>
      <c r="N7" s="49">
        <f>SUM(B7:M7)</f>
        <v>715354664</v>
      </c>
    </row>
    <row r="8" spans="1:15" ht="33" customHeight="1" x14ac:dyDescent="0.25">
      <c r="A8" s="47">
        <v>2019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31236144</v>
      </c>
      <c r="I8" s="49">
        <v>0</v>
      </c>
      <c r="J8" s="49">
        <v>0</v>
      </c>
      <c r="K8" s="49">
        <f>94087402+59157+2270750</f>
        <v>96417309</v>
      </c>
      <c r="L8" s="49">
        <v>0</v>
      </c>
      <c r="M8" s="49">
        <f>192916914+12184504+8690042</f>
        <v>213791460</v>
      </c>
      <c r="N8" s="49">
        <f t="shared" ref="N8:N13" si="0">SUM(B8:M8)</f>
        <v>341444913</v>
      </c>
      <c r="O8" s="16"/>
    </row>
    <row r="9" spans="1:15" ht="33" customHeight="1" x14ac:dyDescent="0.25">
      <c r="A9" s="48">
        <v>2018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0"/>
        <v>0</v>
      </c>
    </row>
    <row r="10" spans="1:15" ht="33" customHeight="1" x14ac:dyDescent="0.25">
      <c r="A10" s="48">
        <v>2017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0"/>
        <v>0</v>
      </c>
    </row>
    <row r="11" spans="1:15" ht="33" customHeight="1" x14ac:dyDescent="0.25">
      <c r="A11" s="48">
        <v>2016</v>
      </c>
      <c r="B11" s="49">
        <v>0</v>
      </c>
      <c r="C11" s="49">
        <v>0</v>
      </c>
      <c r="D11" s="49">
        <v>0</v>
      </c>
      <c r="E11" s="49">
        <v>93444176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0"/>
        <v>93444176</v>
      </c>
    </row>
    <row r="12" spans="1:15" ht="33" customHeight="1" x14ac:dyDescent="0.25">
      <c r="A12" s="48">
        <v>2015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0"/>
        <v>0</v>
      </c>
    </row>
    <row r="13" spans="1:15" ht="33" customHeight="1" x14ac:dyDescent="0.25">
      <c r="A13" s="48">
        <v>2014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0"/>
        <v>0</v>
      </c>
    </row>
    <row r="14" spans="1:15" ht="33" customHeight="1" x14ac:dyDescent="0.25">
      <c r="A14" s="55" t="s">
        <v>23</v>
      </c>
      <c r="B14" s="56">
        <f>SUM(B7:B13)</f>
        <v>0</v>
      </c>
      <c r="C14" s="56">
        <f t="shared" ref="C14:M14" si="1">SUM(C7:C13)</f>
        <v>1785139</v>
      </c>
      <c r="D14" s="56">
        <v>0</v>
      </c>
      <c r="E14" s="56">
        <f t="shared" si="1"/>
        <v>97805918</v>
      </c>
      <c r="F14" s="56">
        <f t="shared" si="1"/>
        <v>0</v>
      </c>
      <c r="G14" s="56">
        <f t="shared" si="1"/>
        <v>0</v>
      </c>
      <c r="H14" s="56">
        <f t="shared" si="1"/>
        <v>221377449</v>
      </c>
      <c r="I14" s="56">
        <f t="shared" si="1"/>
        <v>119418956</v>
      </c>
      <c r="J14" s="56">
        <f t="shared" si="1"/>
        <v>109327183</v>
      </c>
      <c r="K14" s="56">
        <f t="shared" si="1"/>
        <v>168875482</v>
      </c>
      <c r="L14" s="56">
        <f t="shared" si="1"/>
        <v>49257141</v>
      </c>
      <c r="M14" s="56">
        <f t="shared" si="1"/>
        <v>382396485</v>
      </c>
      <c r="N14" s="56">
        <f>SUM(N6:N13)</f>
        <v>1235863035</v>
      </c>
    </row>
    <row r="15" spans="1:15" ht="33" customHeight="1" x14ac:dyDescent="0.25"/>
  </sheetData>
  <mergeCells count="1">
    <mergeCell ref="A4:N4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Hoja2 (2)</vt:lpstr>
      <vt:lpstr>Hoja1</vt:lpstr>
      <vt:lpstr>Monto recibido anual</vt:lpstr>
      <vt:lpstr>recibido mensual</vt:lpstr>
      <vt:lpstr>'Monto recibido anual'!Área_de_impresión</vt:lpstr>
      <vt:lpstr>'recibido mensual'!Área_de_impresión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SAF-D26L2</cp:lastModifiedBy>
  <cp:lastPrinted>2022-08-16T15:57:24Z</cp:lastPrinted>
  <dcterms:created xsi:type="dcterms:W3CDTF">2017-05-23T17:23:28Z</dcterms:created>
  <dcterms:modified xsi:type="dcterms:W3CDTF">2022-08-16T15:58:13Z</dcterms:modified>
</cp:coreProperties>
</file>